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085"/>
  </bookViews>
  <sheets>
    <sheet name="Normal" sheetId="1" r:id="rId1"/>
  </sheets>
  <definedNames>
    <definedName name="NoteTable">Normal!$C$33:$D$156</definedName>
  </definedNames>
  <calcPr calcId="125725"/>
</workbook>
</file>

<file path=xl/calcChain.xml><?xml version="1.0" encoding="utf-8"?>
<calcChain xmlns="http://schemas.openxmlformats.org/spreadsheetml/2006/main">
  <c r="L13" i="1"/>
  <c r="L23"/>
  <c r="F27"/>
  <c r="F28"/>
  <c r="F29"/>
  <c r="G32" l="1"/>
  <c r="C146" s="1"/>
  <c r="O23" l="1"/>
  <c r="N23"/>
  <c r="C142"/>
  <c r="C155"/>
  <c r="C33"/>
  <c r="C118"/>
  <c r="C34"/>
  <c r="C126"/>
  <c r="C35"/>
  <c r="C134"/>
  <c r="C147"/>
  <c r="C130"/>
  <c r="C114"/>
  <c r="C143"/>
  <c r="C138"/>
  <c r="C122"/>
  <c r="C151"/>
  <c r="C139"/>
  <c r="C135"/>
  <c r="C131"/>
  <c r="C127"/>
  <c r="C123"/>
  <c r="C119"/>
  <c r="C115"/>
  <c r="C156"/>
  <c r="C152"/>
  <c r="C148"/>
  <c r="C144"/>
  <c r="C140"/>
  <c r="C136"/>
  <c r="C132"/>
  <c r="C128"/>
  <c r="C124"/>
  <c r="C120"/>
  <c r="C116"/>
  <c r="C112"/>
  <c r="C153"/>
  <c r="C149"/>
  <c r="C145"/>
  <c r="C141"/>
  <c r="C137"/>
  <c r="C133"/>
  <c r="C129"/>
  <c r="C125"/>
  <c r="C121"/>
  <c r="C117"/>
  <c r="C113"/>
  <c r="C154"/>
  <c r="C150"/>
  <c r="C103"/>
  <c r="C59"/>
  <c r="C107"/>
  <c r="C63"/>
  <c r="C87"/>
  <c r="C75"/>
  <c r="C43"/>
  <c r="C79"/>
  <c r="C91"/>
  <c r="C47"/>
  <c r="C83"/>
  <c r="C99"/>
  <c r="C71"/>
  <c r="C55"/>
  <c r="C39"/>
  <c r="C111"/>
  <c r="C95"/>
  <c r="C67"/>
  <c r="C51"/>
  <c r="C84"/>
  <c r="C80"/>
  <c r="C108"/>
  <c r="C104"/>
  <c r="C100"/>
  <c r="C96"/>
  <c r="C92"/>
  <c r="C76"/>
  <c r="C72"/>
  <c r="C68"/>
  <c r="C64"/>
  <c r="C60"/>
  <c r="C56"/>
  <c r="C52"/>
  <c r="C48"/>
  <c r="C44"/>
  <c r="C40"/>
  <c r="C36"/>
  <c r="C90"/>
  <c r="C86"/>
  <c r="C82"/>
  <c r="C110"/>
  <c r="C106"/>
  <c r="C102"/>
  <c r="C98"/>
  <c r="C94"/>
  <c r="C78"/>
  <c r="C74"/>
  <c r="C70"/>
  <c r="C66"/>
  <c r="C62"/>
  <c r="C58"/>
  <c r="C54"/>
  <c r="C50"/>
  <c r="C46"/>
  <c r="C42"/>
  <c r="C38"/>
  <c r="C88"/>
  <c r="C89"/>
  <c r="C85"/>
  <c r="C81"/>
  <c r="C109"/>
  <c r="C105"/>
  <c r="C101"/>
  <c r="C97"/>
  <c r="C93"/>
  <c r="C77"/>
  <c r="C73"/>
  <c r="C69"/>
  <c r="C65"/>
  <c r="C61"/>
  <c r="C57"/>
  <c r="C53"/>
  <c r="C49"/>
  <c r="C45"/>
  <c r="C41"/>
  <c r="C37"/>
  <c r="F26" l="1"/>
  <c r="F25"/>
  <c r="F24"/>
  <c r="M23"/>
  <c r="F23"/>
  <c r="F22"/>
  <c r="F21"/>
  <c r="F20"/>
  <c r="F19"/>
  <c r="J18"/>
  <c r="L18" s="1"/>
  <c r="F18"/>
  <c r="F17"/>
  <c r="F16"/>
  <c r="F15"/>
  <c r="F14"/>
  <c r="J13"/>
  <c r="F13"/>
  <c r="N13" l="1"/>
  <c r="O13"/>
  <c r="N18"/>
  <c r="O18"/>
  <c r="M13"/>
  <c r="M18"/>
</calcChain>
</file>

<file path=xl/sharedStrings.xml><?xml version="1.0" encoding="utf-8"?>
<sst xmlns="http://schemas.openxmlformats.org/spreadsheetml/2006/main" count="187" uniqueCount="144">
  <si>
    <t>Mode</t>
  </si>
  <si>
    <t>Timer</t>
  </si>
  <si>
    <t>Normal</t>
  </si>
  <si>
    <t>Name</t>
  </si>
  <si>
    <t>Frequency (Hz)</t>
  </si>
  <si>
    <t>Period (s)</t>
  </si>
  <si>
    <t>System</t>
  </si>
  <si>
    <t>Configuration</t>
  </si>
  <si>
    <t>Note</t>
  </si>
  <si>
    <t>Duty Cycle</t>
  </si>
  <si>
    <t>B2</t>
  </si>
  <si>
    <t>Note*</t>
  </si>
  <si>
    <t>* Closest</t>
  </si>
  <si>
    <t>http://www.phy.mtu.edu/~suits/notefreqs.html</t>
  </si>
  <si>
    <t>Note Frequencies:</t>
  </si>
  <si>
    <t>TCNT from</t>
  </si>
  <si>
    <t>Tuning</t>
  </si>
  <si>
    <t>(A4)</t>
  </si>
  <si>
    <t>n</t>
  </si>
  <si>
    <t>A#/Bb</t>
  </si>
  <si>
    <t>C0</t>
  </si>
  <si>
    <t>C#0/Db0</t>
  </si>
  <si>
    <t>D0</t>
  </si>
  <si>
    <t>D#0/Eb0</t>
  </si>
  <si>
    <t>F0</t>
  </si>
  <si>
    <t>F#0/Gb0</t>
  </si>
  <si>
    <t>G0</t>
  </si>
  <si>
    <t>G#1/Ab1</t>
  </si>
  <si>
    <t>A1</t>
  </si>
  <si>
    <t>A#1/Bb1</t>
  </si>
  <si>
    <t>B1</t>
  </si>
  <si>
    <t>C1</t>
  </si>
  <si>
    <t>C#1/Db1</t>
  </si>
  <si>
    <t>D1</t>
  </si>
  <si>
    <t>D#1/Eb1</t>
  </si>
  <si>
    <t>F1</t>
  </si>
  <si>
    <t>F#1/Gb1</t>
  </si>
  <si>
    <t>G1</t>
  </si>
  <si>
    <t>A2</t>
  </si>
  <si>
    <t>A#2/Bb2</t>
  </si>
  <si>
    <t>C2</t>
  </si>
  <si>
    <t>C#2/Db2</t>
  </si>
  <si>
    <t>D2</t>
  </si>
  <si>
    <t>D#2/Eb2</t>
  </si>
  <si>
    <t>F2</t>
  </si>
  <si>
    <t>F#2/Gb2</t>
  </si>
  <si>
    <t>G2</t>
  </si>
  <si>
    <t>G#2/Ab2</t>
  </si>
  <si>
    <t>A3</t>
  </si>
  <si>
    <t>A#3/Bb3</t>
  </si>
  <si>
    <t>B3</t>
  </si>
  <si>
    <t>C3</t>
  </si>
  <si>
    <t>C#3/Db3</t>
  </si>
  <si>
    <t>D3</t>
  </si>
  <si>
    <t>D#3/Eb3</t>
  </si>
  <si>
    <t>F3</t>
  </si>
  <si>
    <t>F#3/Gb3</t>
  </si>
  <si>
    <t>G3</t>
  </si>
  <si>
    <t>G#3/Ab3</t>
  </si>
  <si>
    <t>A4</t>
  </si>
  <si>
    <t>G#4/Ab4</t>
  </si>
  <si>
    <t>G4</t>
  </si>
  <si>
    <t>F#4/Gb4</t>
  </si>
  <si>
    <t>F4</t>
  </si>
  <si>
    <t>D#4/Eb4</t>
  </si>
  <si>
    <t>D4</t>
  </si>
  <si>
    <t>C#4/Db4</t>
  </si>
  <si>
    <t>C4</t>
  </si>
  <si>
    <t>E0</t>
  </si>
  <si>
    <t>E1</t>
  </si>
  <si>
    <t>E2</t>
  </si>
  <si>
    <t>E3</t>
  </si>
  <si>
    <t>E4</t>
  </si>
  <si>
    <t>A#4/Bb4</t>
  </si>
  <si>
    <t>B4</t>
  </si>
  <si>
    <t>C5</t>
  </si>
  <si>
    <t>C#5/Db5</t>
  </si>
  <si>
    <t>D5</t>
  </si>
  <si>
    <t>D#5/Eb5</t>
  </si>
  <si>
    <t>E5</t>
  </si>
  <si>
    <t>F5</t>
  </si>
  <si>
    <t>F#5/Gb5</t>
  </si>
  <si>
    <t>G5</t>
  </si>
  <si>
    <t>G#5/Ab5</t>
  </si>
  <si>
    <t>A5</t>
  </si>
  <si>
    <t>A#5/Bb5</t>
  </si>
  <si>
    <t>B5</t>
  </si>
  <si>
    <t>C6</t>
  </si>
  <si>
    <t>C7</t>
  </si>
  <si>
    <t>C#6/Db6</t>
  </si>
  <si>
    <t>D6</t>
  </si>
  <si>
    <t>D#6/Eb6</t>
  </si>
  <si>
    <t>E6</t>
  </si>
  <si>
    <t>F#6/Gb6</t>
  </si>
  <si>
    <t>G6</t>
  </si>
  <si>
    <t>F6</t>
  </si>
  <si>
    <t>G#6/Ab6</t>
  </si>
  <si>
    <t>A6</t>
  </si>
  <si>
    <t>A#6/Bb6</t>
  </si>
  <si>
    <t>B6</t>
  </si>
  <si>
    <t>C#7/Db7</t>
  </si>
  <si>
    <t>D7</t>
  </si>
  <si>
    <t>D#7/Eb7</t>
  </si>
  <si>
    <t>E7</t>
  </si>
  <si>
    <t>F7</t>
  </si>
  <si>
    <t>F#7/Gb7</t>
  </si>
  <si>
    <t>G7</t>
  </si>
  <si>
    <t>G#7/Ab7</t>
  </si>
  <si>
    <t>A7</t>
  </si>
  <si>
    <t>A#7/Bb7</t>
  </si>
  <si>
    <t>B7</t>
  </si>
  <si>
    <t>C8</t>
  </si>
  <si>
    <t>C#8/Db8</t>
  </si>
  <si>
    <t>D8</t>
  </si>
  <si>
    <t>D#8/Eb8</t>
  </si>
  <si>
    <t>E8</t>
  </si>
  <si>
    <t>F8</t>
  </si>
  <si>
    <t>F#8/Gb8</t>
  </si>
  <si>
    <t>G8</t>
  </si>
  <si>
    <t>G#8/Ab8</t>
  </si>
  <si>
    <t>A8</t>
  </si>
  <si>
    <t>A#8/Bb8</t>
  </si>
  <si>
    <t>B8</t>
  </si>
  <si>
    <t>References</t>
  </si>
  <si>
    <t>Note Formulas:</t>
  </si>
  <si>
    <t>http://www.phy.mtu.edu/~suits/NoteFreqCalcs.html</t>
  </si>
  <si>
    <t>Vlookup Table</t>
  </si>
  <si>
    <t>Excel:</t>
  </si>
  <si>
    <t>12th root of 2:</t>
  </si>
  <si>
    <t>Freq.</t>
  </si>
  <si>
    <t>Note Table</t>
  </si>
  <si>
    <t>Mark/Space</t>
  </si>
  <si>
    <t>Human Ear:</t>
  </si>
  <si>
    <t>http://hyperphysics.phy-astr.gsu.edu/hbase/Sound/earsens.html</t>
  </si>
  <si>
    <t>**Humans</t>
  </si>
  <si>
    <t>Mark</t>
  </si>
  <si>
    <t>Space</t>
  </si>
  <si>
    <t>AVR Timers: Square Wave Approximations of Musical Notes (C. D'Arcy)</t>
  </si>
  <si>
    <t>MaxVal</t>
  </si>
  <si>
    <t>Audible**</t>
  </si>
  <si>
    <t>CK (Hz)</t>
  </si>
  <si>
    <t>PVal</t>
  </si>
  <si>
    <t>ATMEL:</t>
  </si>
  <si>
    <t>http://mail.rsgc.on.ca/~cdarcy/Datasheets/AVR130.pdf</t>
  </si>
</sst>
</file>

<file path=xl/styles.xml><?xml version="1.0" encoding="utf-8"?>
<styleSheet xmlns="http://schemas.openxmlformats.org/spreadsheetml/2006/main">
  <numFmts count="2">
    <numFmt numFmtId="164" formatCode="0.000000000"/>
    <numFmt numFmtId="165" formatCode="0.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 style="thick">
        <color indexed="64"/>
      </bottom>
      <diagonal style="thick">
        <color indexed="64"/>
      </diagonal>
    </border>
    <border diagonalUp="1">
      <left style="thick">
        <color indexed="64"/>
      </left>
      <right style="thick">
        <color indexed="64"/>
      </right>
      <top/>
      <bottom/>
      <diagonal style="thick">
        <color indexed="64"/>
      </diagonal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/>
    <xf numFmtId="1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7" xfId="0" applyBorder="1"/>
    <xf numFmtId="0" fontId="4" fillId="0" borderId="0" xfId="1" applyFont="1" applyAlignment="1" applyProtection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2" fillId="0" borderId="0" xfId="1" applyAlignment="1" applyProtection="1"/>
    <xf numFmtId="0" fontId="1" fillId="4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164" fontId="0" fillId="6" borderId="28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65" fontId="0" fillId="6" borderId="28" xfId="0" applyNumberForma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hy.mtu.edu/~suits/notefreqs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hy.mtu.edu/~suits/notefreqs.html" TargetMode="External"/><Relationship Id="rId1" Type="http://schemas.openxmlformats.org/officeDocument/2006/relationships/hyperlink" Target="http://www.phy.mtu.edu/~suits/notefreqs.html" TargetMode="External"/><Relationship Id="rId6" Type="http://schemas.openxmlformats.org/officeDocument/2006/relationships/hyperlink" Target="http://mail.rsgc.on.ca/~cdarcy/Datasheets/AVR130.pdf" TargetMode="External"/><Relationship Id="rId5" Type="http://schemas.openxmlformats.org/officeDocument/2006/relationships/hyperlink" Target="http://hyperphysics.phy-astr.gsu.edu/hbase/Sound/earsens.html" TargetMode="External"/><Relationship Id="rId4" Type="http://schemas.openxmlformats.org/officeDocument/2006/relationships/hyperlink" Target="http://www.gcflearnfree.org/excel-tips/how-to-use-excels-vlookup-function/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O156"/>
  <sheetViews>
    <sheetView showGridLines="0" tabSelected="1" zoomScaleNormal="100" workbookViewId="0">
      <selection activeCell="M39" sqref="M39"/>
    </sheetView>
  </sheetViews>
  <sheetFormatPr defaultRowHeight="15"/>
  <cols>
    <col min="2" max="2" width="12.140625" style="1" customWidth="1"/>
    <col min="3" max="3" width="9.28515625" style="1" bestFit="1" customWidth="1"/>
    <col min="4" max="4" width="8.5703125" style="1" bestFit="1" customWidth="1"/>
    <col min="5" max="5" width="11.140625" style="1" bestFit="1" customWidth="1"/>
    <col min="6" max="6" width="14" style="1" bestFit="1" customWidth="1"/>
    <col min="7" max="7" width="8.5703125" bestFit="1" customWidth="1"/>
    <col min="8" max="8" width="7.7109375" bestFit="1" customWidth="1"/>
    <col min="9" max="9" width="10.28515625" bestFit="1" customWidth="1"/>
    <col min="10" max="10" width="11.5703125" bestFit="1" customWidth="1"/>
    <col min="11" max="11" width="10.28515625" bestFit="1" customWidth="1"/>
    <col min="12" max="12" width="14.42578125" bestFit="1" customWidth="1"/>
    <col min="13" max="13" width="9.5703125" bestFit="1" customWidth="1"/>
    <col min="14" max="14" width="11.5703125" bestFit="1" customWidth="1"/>
    <col min="15" max="15" width="11" bestFit="1" customWidth="1"/>
  </cols>
  <sheetData>
    <row r="1" spans="2:15" ht="15.75" thickBot="1"/>
    <row r="2" spans="2:15" ht="21.75" thickBot="1">
      <c r="B2" s="78" t="s">
        <v>137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4" spans="2:15">
      <c r="B4" s="4" t="s">
        <v>123</v>
      </c>
    </row>
    <row r="5" spans="2:15">
      <c r="C5" s="53" t="s">
        <v>14</v>
      </c>
      <c r="D5" s="3" t="s">
        <v>13</v>
      </c>
      <c r="H5" s="21"/>
      <c r="I5" s="72"/>
      <c r="J5" s="72"/>
      <c r="K5" s="72"/>
      <c r="L5" s="72"/>
      <c r="M5" s="72"/>
      <c r="N5" s="72"/>
      <c r="O5" s="72"/>
    </row>
    <row r="6" spans="2:15" ht="15.75" thickBot="1">
      <c r="C6" s="53" t="s">
        <v>124</v>
      </c>
      <c r="D6" s="3" t="s">
        <v>125</v>
      </c>
      <c r="H6" s="21"/>
      <c r="I6" s="73"/>
      <c r="J6" s="73"/>
      <c r="K6" s="73"/>
      <c r="L6" s="73"/>
      <c r="M6" s="73"/>
      <c r="N6" s="73"/>
      <c r="O6" s="73"/>
    </row>
    <row r="7" spans="2:15" ht="15.75" thickTop="1">
      <c r="C7" s="53" t="s">
        <v>132</v>
      </c>
      <c r="D7" s="3" t="s">
        <v>133</v>
      </c>
      <c r="H7" s="28"/>
      <c r="I7" s="23"/>
      <c r="J7" s="24"/>
      <c r="K7" s="24"/>
      <c r="L7" s="24"/>
      <c r="M7" s="24"/>
      <c r="N7" s="24"/>
      <c r="O7" s="24"/>
    </row>
    <row r="8" spans="2:15" ht="15.75" thickBot="1">
      <c r="B8" s="8"/>
      <c r="C8" s="53" t="s">
        <v>142</v>
      </c>
      <c r="D8" s="41" t="s">
        <v>143</v>
      </c>
      <c r="H8" s="21"/>
      <c r="I8" s="27"/>
      <c r="J8" s="25"/>
      <c r="K8" s="26"/>
      <c r="L8" s="25"/>
      <c r="M8" s="26"/>
      <c r="N8" s="25"/>
      <c r="O8" s="26"/>
    </row>
    <row r="9" spans="2:15" s="8" customFormat="1" ht="16.5" thickTop="1" thickBot="1">
      <c r="C9" s="53" t="s">
        <v>127</v>
      </c>
      <c r="D9" s="3" t="s">
        <v>126</v>
      </c>
      <c r="H9" s="21"/>
      <c r="I9" s="49" t="s">
        <v>135</v>
      </c>
      <c r="J9" s="50" t="s">
        <v>136</v>
      </c>
      <c r="K9" s="51" t="s">
        <v>135</v>
      </c>
      <c r="L9" s="50" t="s">
        <v>136</v>
      </c>
      <c r="M9" s="51" t="s">
        <v>135</v>
      </c>
      <c r="N9" s="52" t="s">
        <v>136</v>
      </c>
      <c r="O9" s="51" t="s">
        <v>135</v>
      </c>
    </row>
    <row r="10" spans="2:15" ht="16.5" thickTop="1" thickBot="1"/>
    <row r="11" spans="2:15" ht="15.75" thickBot="1">
      <c r="B11" s="74" t="s">
        <v>1</v>
      </c>
      <c r="C11" s="75"/>
      <c r="D11" s="76"/>
      <c r="E11" s="74" t="s">
        <v>6</v>
      </c>
      <c r="F11" s="76"/>
      <c r="G11" s="69" t="s">
        <v>7</v>
      </c>
      <c r="H11" s="70"/>
      <c r="I11" s="70"/>
      <c r="J11" s="70"/>
      <c r="K11" s="70"/>
      <c r="L11" s="70"/>
      <c r="M11" s="70"/>
      <c r="N11" s="70"/>
      <c r="O11" s="71"/>
    </row>
    <row r="12" spans="2:15">
      <c r="B12" s="54" t="s">
        <v>1</v>
      </c>
      <c r="C12" s="42" t="s">
        <v>0</v>
      </c>
      <c r="D12" s="42" t="s">
        <v>3</v>
      </c>
      <c r="E12" s="42" t="s">
        <v>140</v>
      </c>
      <c r="F12" s="42" t="s">
        <v>5</v>
      </c>
      <c r="G12" s="42" t="s">
        <v>141</v>
      </c>
      <c r="H12" s="42" t="s">
        <v>138</v>
      </c>
      <c r="I12" s="42" t="s">
        <v>15</v>
      </c>
      <c r="J12" s="42" t="s">
        <v>131</v>
      </c>
      <c r="K12" s="42" t="s">
        <v>9</v>
      </c>
      <c r="L12" s="42" t="s">
        <v>4</v>
      </c>
      <c r="M12" s="42" t="s">
        <v>5</v>
      </c>
      <c r="N12" s="42" t="s">
        <v>11</v>
      </c>
      <c r="O12" s="55" t="s">
        <v>139</v>
      </c>
    </row>
    <row r="13" spans="2:15">
      <c r="B13" s="56">
        <v>0</v>
      </c>
      <c r="C13" s="37">
        <v>0</v>
      </c>
      <c r="D13" s="37" t="s">
        <v>2</v>
      </c>
      <c r="E13" s="29">
        <v>16000000</v>
      </c>
      <c r="F13" s="30">
        <f>1/E13</f>
        <v>6.2499999999999997E-8</v>
      </c>
      <c r="G13" s="37">
        <v>1</v>
      </c>
      <c r="H13" s="29">
        <v>256</v>
      </c>
      <c r="I13" s="29">
        <v>0</v>
      </c>
      <c r="J13" s="29">
        <f>2</f>
        <v>2</v>
      </c>
      <c r="K13" s="40">
        <v>0.5</v>
      </c>
      <c r="L13" s="38">
        <f>E13/G13/(H13-I13)/J13</f>
        <v>31250</v>
      </c>
      <c r="M13" s="39">
        <f>1/L13</f>
        <v>3.1999999999999999E-5</v>
      </c>
      <c r="N13" s="30" t="str">
        <f>IF(AND(L13&gt;20,L13&lt;20000),VLOOKUP(L13,NoteTable,2,TRUE),"?")</f>
        <v>?</v>
      </c>
      <c r="O13" s="57" t="str">
        <f>IF(AND(L13&gt;20,L13&lt;20000),"Yes","No")</f>
        <v>No</v>
      </c>
    </row>
    <row r="14" spans="2:15">
      <c r="B14" s="56">
        <v>0</v>
      </c>
      <c r="C14" s="37">
        <v>0</v>
      </c>
      <c r="D14" s="37" t="s">
        <v>2</v>
      </c>
      <c r="E14" s="29">
        <v>16000000</v>
      </c>
      <c r="F14" s="30">
        <f t="shared" ref="F14:F26" si="0">1/E14</f>
        <v>6.2499999999999997E-8</v>
      </c>
      <c r="G14" s="37">
        <v>8</v>
      </c>
      <c r="H14" s="29"/>
      <c r="I14" s="29"/>
      <c r="J14" s="29"/>
      <c r="K14" s="29"/>
      <c r="L14" s="38"/>
      <c r="M14" s="39"/>
      <c r="N14" s="30"/>
      <c r="O14" s="57"/>
    </row>
    <row r="15" spans="2:15">
      <c r="B15" s="56">
        <v>0</v>
      </c>
      <c r="C15" s="37">
        <v>0</v>
      </c>
      <c r="D15" s="37" t="s">
        <v>2</v>
      </c>
      <c r="E15" s="29">
        <v>16000000</v>
      </c>
      <c r="F15" s="30">
        <f t="shared" si="0"/>
        <v>6.2499999999999997E-8</v>
      </c>
      <c r="G15" s="37">
        <v>64</v>
      </c>
      <c r="H15" s="29"/>
      <c r="I15" s="29"/>
      <c r="J15" s="29"/>
      <c r="K15" s="29"/>
      <c r="L15" s="38"/>
      <c r="M15" s="39"/>
      <c r="N15" s="30"/>
      <c r="O15" s="57"/>
    </row>
    <row r="16" spans="2:15">
      <c r="B16" s="56">
        <v>0</v>
      </c>
      <c r="C16" s="37">
        <v>0</v>
      </c>
      <c r="D16" s="37" t="s">
        <v>2</v>
      </c>
      <c r="E16" s="29">
        <v>16000000</v>
      </c>
      <c r="F16" s="30">
        <f t="shared" si="0"/>
        <v>6.2499999999999997E-8</v>
      </c>
      <c r="G16" s="37">
        <v>256</v>
      </c>
      <c r="H16" s="29"/>
      <c r="I16" s="29"/>
      <c r="J16" s="29"/>
      <c r="K16" s="29"/>
      <c r="L16" s="38"/>
      <c r="M16" s="39"/>
      <c r="N16" s="30"/>
      <c r="O16" s="57"/>
    </row>
    <row r="17" spans="2:15">
      <c r="B17" s="56">
        <v>0</v>
      </c>
      <c r="C17" s="37">
        <v>0</v>
      </c>
      <c r="D17" s="37" t="s">
        <v>2</v>
      </c>
      <c r="E17" s="29">
        <v>16000000</v>
      </c>
      <c r="F17" s="30">
        <f t="shared" si="0"/>
        <v>6.2499999999999997E-8</v>
      </c>
      <c r="G17" s="37">
        <v>1024</v>
      </c>
      <c r="H17" s="29"/>
      <c r="I17" s="29"/>
      <c r="J17" s="29"/>
      <c r="K17" s="29"/>
      <c r="L17" s="38"/>
      <c r="M17" s="39"/>
      <c r="N17" s="30"/>
      <c r="O17" s="57"/>
    </row>
    <row r="18" spans="2:15">
      <c r="B18" s="58">
        <v>1</v>
      </c>
      <c r="C18" s="43">
        <v>0</v>
      </c>
      <c r="D18" s="43" t="s">
        <v>2</v>
      </c>
      <c r="E18" s="44">
        <v>16000000</v>
      </c>
      <c r="F18" s="45">
        <f t="shared" si="0"/>
        <v>6.2499999999999997E-8</v>
      </c>
      <c r="G18" s="43">
        <v>1</v>
      </c>
      <c r="H18" s="44">
        <v>65536</v>
      </c>
      <c r="I18" s="44">
        <v>0</v>
      </c>
      <c r="J18" s="44">
        <f>2</f>
        <v>2</v>
      </c>
      <c r="K18" s="46">
        <v>0.5</v>
      </c>
      <c r="L18" s="47">
        <f>E18/G18/(H18-I18)/J18</f>
        <v>122.0703125</v>
      </c>
      <c r="M18" s="48">
        <f>1/L18</f>
        <v>8.1919999999999996E-3</v>
      </c>
      <c r="N18" s="45" t="str">
        <f>IF(AND(L18&gt;20,L18&lt;20000),VLOOKUP(L18,NoteTable,2,TRUE),"?")</f>
        <v>B2</v>
      </c>
      <c r="O18" s="59" t="str">
        <f t="shared" ref="O18:O23" si="1">IF(AND(L18&gt;20,L18&lt;20000),"Yes","No")</f>
        <v>Yes</v>
      </c>
    </row>
    <row r="19" spans="2:15">
      <c r="B19" s="58">
        <v>1</v>
      </c>
      <c r="C19" s="43">
        <v>0</v>
      </c>
      <c r="D19" s="43" t="s">
        <v>2</v>
      </c>
      <c r="E19" s="44">
        <v>16000000</v>
      </c>
      <c r="F19" s="45">
        <f t="shared" si="0"/>
        <v>6.2499999999999997E-8</v>
      </c>
      <c r="G19" s="43">
        <v>8</v>
      </c>
      <c r="H19" s="44"/>
      <c r="I19" s="44"/>
      <c r="J19" s="44"/>
      <c r="K19" s="44"/>
      <c r="L19" s="47"/>
      <c r="M19" s="48"/>
      <c r="N19" s="45"/>
      <c r="O19" s="59"/>
    </row>
    <row r="20" spans="2:15">
      <c r="B20" s="58">
        <v>1</v>
      </c>
      <c r="C20" s="43">
        <v>0</v>
      </c>
      <c r="D20" s="43" t="s">
        <v>2</v>
      </c>
      <c r="E20" s="44">
        <v>16000000</v>
      </c>
      <c r="F20" s="45">
        <f t="shared" si="0"/>
        <v>6.2499999999999997E-8</v>
      </c>
      <c r="G20" s="43">
        <v>64</v>
      </c>
      <c r="H20" s="44"/>
      <c r="I20" s="44"/>
      <c r="J20" s="44"/>
      <c r="K20" s="44"/>
      <c r="L20" s="47"/>
      <c r="M20" s="48"/>
      <c r="N20" s="45"/>
      <c r="O20" s="59"/>
    </row>
    <row r="21" spans="2:15">
      <c r="B21" s="58">
        <v>1</v>
      </c>
      <c r="C21" s="43">
        <v>0</v>
      </c>
      <c r="D21" s="43" t="s">
        <v>2</v>
      </c>
      <c r="E21" s="44">
        <v>16000000</v>
      </c>
      <c r="F21" s="45">
        <f t="shared" si="0"/>
        <v>6.2499999999999997E-8</v>
      </c>
      <c r="G21" s="43">
        <v>256</v>
      </c>
      <c r="H21" s="44"/>
      <c r="I21" s="44"/>
      <c r="J21" s="44"/>
      <c r="K21" s="44"/>
      <c r="L21" s="47"/>
      <c r="M21" s="48"/>
      <c r="N21" s="45"/>
      <c r="O21" s="59"/>
    </row>
    <row r="22" spans="2:15">
      <c r="B22" s="58">
        <v>1</v>
      </c>
      <c r="C22" s="43">
        <v>0</v>
      </c>
      <c r="D22" s="43" t="s">
        <v>2</v>
      </c>
      <c r="E22" s="44">
        <v>16000000</v>
      </c>
      <c r="F22" s="45">
        <f t="shared" si="0"/>
        <v>6.2499999999999997E-8</v>
      </c>
      <c r="G22" s="43">
        <v>1024</v>
      </c>
      <c r="H22" s="44"/>
      <c r="I22" s="44"/>
      <c r="J22" s="44"/>
      <c r="K22" s="44"/>
      <c r="L22" s="47"/>
      <c r="M22" s="48"/>
      <c r="N22" s="45"/>
      <c r="O22" s="59"/>
    </row>
    <row r="23" spans="2:15">
      <c r="B23" s="60">
        <v>2</v>
      </c>
      <c r="C23" s="31">
        <v>0</v>
      </c>
      <c r="D23" s="31" t="s">
        <v>2</v>
      </c>
      <c r="E23" s="32">
        <v>16000000</v>
      </c>
      <c r="F23" s="36">
        <f t="shared" si="0"/>
        <v>6.2499999999999997E-8</v>
      </c>
      <c r="G23" s="31">
        <v>1</v>
      </c>
      <c r="H23" s="32">
        <v>256</v>
      </c>
      <c r="I23" s="32">
        <v>0</v>
      </c>
      <c r="J23" s="32">
        <v>2</v>
      </c>
      <c r="K23" s="33">
        <v>0.5</v>
      </c>
      <c r="L23" s="34">
        <f>E23/G23/(H23-I23)/J23</f>
        <v>31250</v>
      </c>
      <c r="M23" s="35">
        <f>1/L23</f>
        <v>3.1999999999999999E-5</v>
      </c>
      <c r="N23" s="36" t="str">
        <f>IF(AND(L23&gt;20,L23&lt;20000),VLOOKUP(L23,NoteTable,2,TRUE),"?")</f>
        <v>?</v>
      </c>
      <c r="O23" s="61" t="str">
        <f t="shared" si="1"/>
        <v>No</v>
      </c>
    </row>
    <row r="24" spans="2:15">
      <c r="B24" s="60">
        <v>2</v>
      </c>
      <c r="C24" s="31">
        <v>0</v>
      </c>
      <c r="D24" s="31" t="s">
        <v>2</v>
      </c>
      <c r="E24" s="32">
        <v>16000000</v>
      </c>
      <c r="F24" s="36">
        <f t="shared" si="0"/>
        <v>6.2499999999999997E-8</v>
      </c>
      <c r="G24" s="31">
        <v>8</v>
      </c>
      <c r="H24" s="32"/>
      <c r="I24" s="32"/>
      <c r="J24" s="32"/>
      <c r="K24" s="32"/>
      <c r="L24" s="34"/>
      <c r="M24" s="35"/>
      <c r="N24" s="36"/>
      <c r="O24" s="61"/>
    </row>
    <row r="25" spans="2:15">
      <c r="B25" s="60">
        <v>2</v>
      </c>
      <c r="C25" s="31">
        <v>0</v>
      </c>
      <c r="D25" s="31" t="s">
        <v>2</v>
      </c>
      <c r="E25" s="32">
        <v>16000000</v>
      </c>
      <c r="F25" s="36">
        <f t="shared" si="0"/>
        <v>6.2499999999999997E-8</v>
      </c>
      <c r="G25" s="31">
        <v>32</v>
      </c>
      <c r="H25" s="32"/>
      <c r="I25" s="32"/>
      <c r="J25" s="32"/>
      <c r="K25" s="32"/>
      <c r="L25" s="34"/>
      <c r="M25" s="35"/>
      <c r="N25" s="36"/>
      <c r="O25" s="61"/>
    </row>
    <row r="26" spans="2:15">
      <c r="B26" s="60">
        <v>2</v>
      </c>
      <c r="C26" s="31">
        <v>0</v>
      </c>
      <c r="D26" s="31" t="s">
        <v>2</v>
      </c>
      <c r="E26" s="32">
        <v>16000000</v>
      </c>
      <c r="F26" s="36">
        <f t="shared" si="0"/>
        <v>6.2499999999999997E-8</v>
      </c>
      <c r="G26" s="31">
        <v>64</v>
      </c>
      <c r="H26" s="32"/>
      <c r="I26" s="32"/>
      <c r="J26" s="32"/>
      <c r="K26" s="32"/>
      <c r="L26" s="34"/>
      <c r="M26" s="35"/>
      <c r="N26" s="36"/>
      <c r="O26" s="61"/>
    </row>
    <row r="27" spans="2:15">
      <c r="B27" s="60">
        <v>2</v>
      </c>
      <c r="C27" s="31">
        <v>0</v>
      </c>
      <c r="D27" s="31" t="s">
        <v>2</v>
      </c>
      <c r="E27" s="32">
        <v>16000000</v>
      </c>
      <c r="F27" s="36">
        <f t="shared" ref="F27:F29" si="2">1/E27</f>
        <v>6.2499999999999997E-8</v>
      </c>
      <c r="G27" s="31">
        <v>128</v>
      </c>
      <c r="H27" s="32"/>
      <c r="I27" s="32"/>
      <c r="J27" s="32"/>
      <c r="K27" s="32"/>
      <c r="L27" s="34"/>
      <c r="M27" s="35"/>
      <c r="N27" s="36"/>
      <c r="O27" s="61"/>
    </row>
    <row r="28" spans="2:15">
      <c r="B28" s="60">
        <v>2</v>
      </c>
      <c r="C28" s="31">
        <v>0</v>
      </c>
      <c r="D28" s="31" t="s">
        <v>2</v>
      </c>
      <c r="E28" s="32">
        <v>16000000</v>
      </c>
      <c r="F28" s="36">
        <f t="shared" si="2"/>
        <v>6.2499999999999997E-8</v>
      </c>
      <c r="G28" s="31">
        <v>256</v>
      </c>
      <c r="H28" s="32"/>
      <c r="I28" s="32"/>
      <c r="J28" s="32"/>
      <c r="K28" s="32"/>
      <c r="L28" s="34"/>
      <c r="M28" s="35"/>
      <c r="N28" s="36"/>
      <c r="O28" s="61"/>
    </row>
    <row r="29" spans="2:15" ht="15.75" thickBot="1">
      <c r="B29" s="62">
        <v>2</v>
      </c>
      <c r="C29" s="63">
        <v>0</v>
      </c>
      <c r="D29" s="63" t="s">
        <v>2</v>
      </c>
      <c r="E29" s="64">
        <v>16000000</v>
      </c>
      <c r="F29" s="65">
        <f t="shared" si="2"/>
        <v>6.2499999999999997E-8</v>
      </c>
      <c r="G29" s="63">
        <v>1024</v>
      </c>
      <c r="H29" s="64"/>
      <c r="I29" s="64"/>
      <c r="J29" s="64"/>
      <c r="K29" s="64"/>
      <c r="L29" s="66"/>
      <c r="M29" s="67"/>
      <c r="N29" s="65"/>
      <c r="O29" s="68"/>
    </row>
    <row r="30" spans="2:15" s="1" customFormat="1">
      <c r="F30" s="2"/>
      <c r="N30" s="5" t="s">
        <v>12</v>
      </c>
      <c r="O30" s="5" t="s">
        <v>134</v>
      </c>
    </row>
    <row r="31" spans="2:15" s="7" customFormat="1">
      <c r="B31" s="77" t="s">
        <v>130</v>
      </c>
      <c r="C31" s="77"/>
      <c r="D31" s="77"/>
      <c r="E31" s="5"/>
      <c r="F31" s="22" t="s">
        <v>16</v>
      </c>
      <c r="G31" s="5">
        <v>432</v>
      </c>
      <c r="H31" s="5" t="s">
        <v>17</v>
      </c>
      <c r="I31" s="41" t="s">
        <v>13</v>
      </c>
    </row>
    <row r="32" spans="2:15" s="7" customFormat="1">
      <c r="B32" s="12" t="s">
        <v>18</v>
      </c>
      <c r="C32" s="12" t="s">
        <v>129</v>
      </c>
      <c r="D32" s="12" t="s">
        <v>8</v>
      </c>
      <c r="E32" s="5"/>
      <c r="F32" s="6" t="s">
        <v>128</v>
      </c>
      <c r="G32" s="7">
        <f>2^(1/12)</f>
        <v>1.0594630943592953</v>
      </c>
    </row>
    <row r="33" spans="2:6" s="7" customFormat="1">
      <c r="B33" s="11">
        <v>-57</v>
      </c>
      <c r="C33" s="9">
        <f t="shared" ref="C33:C64" si="3">$G$31*$G$32^B33</f>
        <v>16.054296052536724</v>
      </c>
      <c r="D33" s="10" t="s">
        <v>20</v>
      </c>
      <c r="E33" s="5"/>
      <c r="F33" s="6"/>
    </row>
    <row r="34" spans="2:6" s="7" customFormat="1">
      <c r="B34" s="11">
        <v>-56</v>
      </c>
      <c r="C34" s="9">
        <f t="shared" si="3"/>
        <v>17.008934173580776</v>
      </c>
      <c r="D34" s="10" t="s">
        <v>21</v>
      </c>
      <c r="E34" s="5"/>
      <c r="F34" s="6"/>
    </row>
    <row r="35" spans="2:6" s="7" customFormat="1">
      <c r="B35" s="11">
        <v>-55</v>
      </c>
      <c r="C35" s="9">
        <f t="shared" si="3"/>
        <v>18.020338031295449</v>
      </c>
      <c r="D35" s="10" t="s">
        <v>22</v>
      </c>
      <c r="E35" s="5"/>
      <c r="F35" s="6"/>
    </row>
    <row r="36" spans="2:6" s="7" customFormat="1">
      <c r="B36" s="11">
        <v>-54</v>
      </c>
      <c r="C36" s="9">
        <f t="shared" si="3"/>
        <v>19.091883092036774</v>
      </c>
      <c r="D36" s="10" t="s">
        <v>23</v>
      </c>
      <c r="E36" s="5"/>
      <c r="F36" s="6"/>
    </row>
    <row r="37" spans="2:6" s="7" customFormat="1">
      <c r="B37" s="11">
        <v>-53</v>
      </c>
      <c r="C37" s="9">
        <f t="shared" si="3"/>
        <v>20.227145537835192</v>
      </c>
      <c r="D37" s="10" t="s">
        <v>68</v>
      </c>
      <c r="E37" s="5"/>
      <c r="F37" s="6"/>
    </row>
    <row r="38" spans="2:6" s="7" customFormat="1">
      <c r="B38" s="11">
        <v>-52</v>
      </c>
      <c r="C38" s="9">
        <f t="shared" si="3"/>
        <v>21.429914201570682</v>
      </c>
      <c r="D38" s="10" t="s">
        <v>24</v>
      </c>
      <c r="E38" s="5"/>
      <c r="F38" s="6"/>
    </row>
    <row r="39" spans="2:6" s="7" customFormat="1">
      <c r="B39" s="11">
        <v>-51</v>
      </c>
      <c r="C39" s="9">
        <f t="shared" si="3"/>
        <v>22.704203211850277</v>
      </c>
      <c r="D39" s="10" t="s">
        <v>25</v>
      </c>
      <c r="E39" s="5"/>
      <c r="F39" s="6"/>
    </row>
    <row r="40" spans="2:6" s="7" customFormat="1">
      <c r="B40" s="11">
        <v>-50</v>
      </c>
      <c r="C40" s="9">
        <f t="shared" si="3"/>
        <v>24.054265389789144</v>
      </c>
      <c r="D40" s="10" t="s">
        <v>26</v>
      </c>
      <c r="E40" s="5"/>
      <c r="F40" s="6"/>
    </row>
    <row r="41" spans="2:6" s="7" customFormat="1">
      <c r="B41" s="11">
        <v>-49</v>
      </c>
      <c r="C41" s="9">
        <f t="shared" si="3"/>
        <v>25.484606442405713</v>
      </c>
      <c r="D41" s="10" t="s">
        <v>27</v>
      </c>
      <c r="E41" s="5"/>
      <c r="F41" s="6"/>
    </row>
    <row r="42" spans="2:6" s="7" customFormat="1">
      <c r="B42" s="11">
        <v>-48</v>
      </c>
      <c r="C42" s="9">
        <f t="shared" si="3"/>
        <v>26.999999999999989</v>
      </c>
      <c r="D42" s="10" t="s">
        <v>28</v>
      </c>
      <c r="E42" s="5"/>
      <c r="F42" s="6"/>
    </row>
    <row r="43" spans="2:6" s="7" customFormat="1">
      <c r="B43" s="11">
        <v>-47</v>
      </c>
      <c r="C43" s="9">
        <f t="shared" si="3"/>
        <v>28.605503547700955</v>
      </c>
      <c r="D43" s="10" t="s">
        <v>29</v>
      </c>
      <c r="E43" s="5"/>
      <c r="F43" s="6"/>
    </row>
    <row r="44" spans="2:6" s="7" customFormat="1">
      <c r="B44" s="11">
        <v>-46</v>
      </c>
      <c r="C44" s="9">
        <f t="shared" si="3"/>
        <v>30.306475304353054</v>
      </c>
      <c r="D44" s="10" t="s">
        <v>30</v>
      </c>
      <c r="E44" s="5"/>
      <c r="F44" s="6"/>
    </row>
    <row r="45" spans="2:6" s="7" customFormat="1">
      <c r="B45" s="11">
        <v>-45</v>
      </c>
      <c r="C45" s="9">
        <f t="shared" si="3"/>
        <v>32.108592105073456</v>
      </c>
      <c r="D45" s="10" t="s">
        <v>31</v>
      </c>
      <c r="E45" s="5"/>
      <c r="F45" s="6"/>
    </row>
    <row r="46" spans="2:6" s="7" customFormat="1">
      <c r="B46" s="11">
        <v>-44</v>
      </c>
      <c r="C46" s="9">
        <f t="shared" si="3"/>
        <v>34.017868347161567</v>
      </c>
      <c r="D46" s="10" t="s">
        <v>32</v>
      </c>
      <c r="E46" s="5"/>
      <c r="F46" s="6"/>
    </row>
    <row r="47" spans="2:6" s="7" customFormat="1">
      <c r="B47" s="11">
        <v>-43</v>
      </c>
      <c r="C47" s="9">
        <f t="shared" si="3"/>
        <v>36.040676062590904</v>
      </c>
      <c r="D47" s="10" t="s">
        <v>33</v>
      </c>
      <c r="E47" s="5"/>
      <c r="F47" s="6"/>
    </row>
    <row r="48" spans="2:6" s="7" customFormat="1">
      <c r="B48" s="11">
        <v>-42</v>
      </c>
      <c r="C48" s="9">
        <f t="shared" si="3"/>
        <v>38.183766184073548</v>
      </c>
      <c r="D48" s="10" t="s">
        <v>34</v>
      </c>
      <c r="E48" s="5"/>
      <c r="F48" s="6"/>
    </row>
    <row r="49" spans="2:6" s="7" customFormat="1">
      <c r="B49" s="11">
        <v>-41</v>
      </c>
      <c r="C49" s="9">
        <f t="shared" si="3"/>
        <v>40.454291075670383</v>
      </c>
      <c r="D49" s="10" t="s">
        <v>69</v>
      </c>
      <c r="E49" s="5"/>
      <c r="F49" s="6"/>
    </row>
    <row r="50" spans="2:6" s="7" customFormat="1">
      <c r="B50" s="11">
        <v>-40</v>
      </c>
      <c r="C50" s="9">
        <f t="shared" si="3"/>
        <v>42.859828403141371</v>
      </c>
      <c r="D50" s="10" t="s">
        <v>35</v>
      </c>
      <c r="E50" s="5"/>
      <c r="F50" s="6"/>
    </row>
    <row r="51" spans="2:6" s="7" customFormat="1">
      <c r="B51" s="11">
        <v>-39</v>
      </c>
      <c r="C51" s="9">
        <f t="shared" si="3"/>
        <v>45.408406423700562</v>
      </c>
      <c r="D51" s="10" t="s">
        <v>36</v>
      </c>
      <c r="E51" s="5"/>
      <c r="F51" s="6"/>
    </row>
    <row r="52" spans="2:6" s="7" customFormat="1">
      <c r="B52" s="11">
        <v>-38</v>
      </c>
      <c r="C52" s="9">
        <f t="shared" si="3"/>
        <v>48.108530779578302</v>
      </c>
      <c r="D52" s="10" t="s">
        <v>37</v>
      </c>
      <c r="E52" s="5"/>
      <c r="F52" s="6"/>
    </row>
    <row r="53" spans="2:6" s="7" customFormat="1">
      <c r="B53" s="11">
        <v>-37</v>
      </c>
      <c r="C53" s="9">
        <f t="shared" si="3"/>
        <v>50.969212884811441</v>
      </c>
      <c r="D53" s="10" t="s">
        <v>27</v>
      </c>
      <c r="E53" s="5"/>
      <c r="F53" s="6"/>
    </row>
    <row r="54" spans="2:6" s="7" customFormat="1">
      <c r="B54" s="11">
        <v>-36</v>
      </c>
      <c r="C54" s="9">
        <f t="shared" si="3"/>
        <v>53.999999999999979</v>
      </c>
      <c r="D54" s="10" t="s">
        <v>38</v>
      </c>
      <c r="E54" s="5"/>
      <c r="F54" s="6"/>
    </row>
    <row r="55" spans="2:6" s="7" customFormat="1">
      <c r="B55" s="11">
        <v>-35</v>
      </c>
      <c r="C55" s="9">
        <f t="shared" si="3"/>
        <v>57.211007095401911</v>
      </c>
      <c r="D55" s="10" t="s">
        <v>39</v>
      </c>
      <c r="E55" s="5"/>
      <c r="F55" s="6"/>
    </row>
    <row r="56" spans="2:6" s="7" customFormat="1">
      <c r="B56" s="11">
        <v>-34</v>
      </c>
      <c r="C56" s="9">
        <f t="shared" si="3"/>
        <v>60.612950608706122</v>
      </c>
      <c r="D56" s="10" t="s">
        <v>10</v>
      </c>
      <c r="E56" s="5"/>
      <c r="F56" s="6"/>
    </row>
    <row r="57" spans="2:6" s="7" customFormat="1">
      <c r="B57" s="11">
        <v>-33</v>
      </c>
      <c r="C57" s="9">
        <f t="shared" si="3"/>
        <v>64.217184210146911</v>
      </c>
      <c r="D57" s="10" t="s">
        <v>40</v>
      </c>
      <c r="E57" s="5"/>
      <c r="F57" s="6"/>
    </row>
    <row r="58" spans="2:6" s="7" customFormat="1">
      <c r="B58" s="11">
        <v>-32</v>
      </c>
      <c r="C58" s="9">
        <f t="shared" si="3"/>
        <v>68.035736694323134</v>
      </c>
      <c r="D58" s="10" t="s">
        <v>41</v>
      </c>
      <c r="E58" s="5"/>
      <c r="F58" s="6"/>
    </row>
    <row r="59" spans="2:6" s="7" customFormat="1">
      <c r="B59" s="11">
        <v>-31</v>
      </c>
      <c r="C59" s="9">
        <f t="shared" si="3"/>
        <v>72.081352125181837</v>
      </c>
      <c r="D59" s="10" t="s">
        <v>42</v>
      </c>
      <c r="E59" s="5"/>
      <c r="F59" s="6"/>
    </row>
    <row r="60" spans="2:6" s="7" customFormat="1">
      <c r="B60" s="11">
        <v>-30</v>
      </c>
      <c r="C60" s="9">
        <f t="shared" si="3"/>
        <v>76.367532368147096</v>
      </c>
      <c r="D60" s="10" t="s">
        <v>43</v>
      </c>
      <c r="E60" s="5"/>
      <c r="F60" s="6"/>
    </row>
    <row r="61" spans="2:6" s="7" customFormat="1">
      <c r="B61" s="11">
        <v>-29</v>
      </c>
      <c r="C61" s="9">
        <f t="shared" si="3"/>
        <v>80.908582151340795</v>
      </c>
      <c r="D61" s="10" t="s">
        <v>70</v>
      </c>
      <c r="E61" s="5"/>
      <c r="F61" s="6"/>
    </row>
    <row r="62" spans="2:6" s="7" customFormat="1">
      <c r="B62" s="11">
        <v>-28</v>
      </c>
      <c r="C62" s="9">
        <f t="shared" si="3"/>
        <v>85.719656806282757</v>
      </c>
      <c r="D62" s="10" t="s">
        <v>44</v>
      </c>
      <c r="E62" s="5"/>
      <c r="F62" s="6"/>
    </row>
    <row r="63" spans="2:6" s="7" customFormat="1">
      <c r="B63" s="11">
        <v>-27</v>
      </c>
      <c r="C63" s="9">
        <f t="shared" si="3"/>
        <v>90.816812847401124</v>
      </c>
      <c r="D63" s="10" t="s">
        <v>45</v>
      </c>
      <c r="E63" s="5"/>
      <c r="F63" s="6"/>
    </row>
    <row r="64" spans="2:6" s="7" customFormat="1">
      <c r="B64" s="11">
        <v>-26</v>
      </c>
      <c r="C64" s="9">
        <f t="shared" si="3"/>
        <v>96.217061559156619</v>
      </c>
      <c r="D64" s="10" t="s">
        <v>46</v>
      </c>
      <c r="E64" s="5"/>
      <c r="F64" s="6"/>
    </row>
    <row r="65" spans="2:8" s="7" customFormat="1">
      <c r="B65" s="11">
        <v>-25</v>
      </c>
      <c r="C65" s="9">
        <f t="shared" ref="C65:C96" si="4">$G$31*$G$32^B65</f>
        <v>101.93842576962288</v>
      </c>
      <c r="D65" s="10" t="s">
        <v>47</v>
      </c>
      <c r="E65" s="5"/>
      <c r="F65" s="6"/>
    </row>
    <row r="66" spans="2:8" s="7" customFormat="1">
      <c r="B66" s="11">
        <v>-24</v>
      </c>
      <c r="C66" s="9">
        <f t="shared" si="4"/>
        <v>107.99999999999997</v>
      </c>
      <c r="D66" s="11" t="s">
        <v>38</v>
      </c>
      <c r="E66" s="5"/>
      <c r="F66" s="6"/>
    </row>
    <row r="67" spans="2:8" s="7" customFormat="1">
      <c r="B67" s="11">
        <v>-23</v>
      </c>
      <c r="C67" s="9">
        <f t="shared" si="4"/>
        <v>114.42201419080385</v>
      </c>
      <c r="D67" s="11" t="s">
        <v>39</v>
      </c>
      <c r="E67" s="5"/>
      <c r="F67" s="6"/>
    </row>
    <row r="68" spans="2:8" s="7" customFormat="1">
      <c r="B68" s="11">
        <v>-22</v>
      </c>
      <c r="C68" s="9">
        <f t="shared" si="4"/>
        <v>121.22590121741226</v>
      </c>
      <c r="D68" s="11" t="s">
        <v>10</v>
      </c>
      <c r="E68" s="5"/>
      <c r="F68" s="6"/>
    </row>
    <row r="69" spans="2:8" s="7" customFormat="1">
      <c r="B69" s="11">
        <v>-21</v>
      </c>
      <c r="C69" s="9">
        <f t="shared" si="4"/>
        <v>128.43436842029385</v>
      </c>
      <c r="D69" s="11" t="s">
        <v>51</v>
      </c>
      <c r="E69" s="5"/>
      <c r="F69" s="6"/>
    </row>
    <row r="70" spans="2:8" s="7" customFormat="1">
      <c r="B70" s="11">
        <v>-20</v>
      </c>
      <c r="C70" s="9">
        <f t="shared" si="4"/>
        <v>136.07147338864627</v>
      </c>
      <c r="D70" s="10" t="s">
        <v>52</v>
      </c>
      <c r="E70" s="5"/>
      <c r="F70" s="6"/>
    </row>
    <row r="71" spans="2:8" s="7" customFormat="1">
      <c r="B71" s="11">
        <v>-19</v>
      </c>
      <c r="C71" s="9">
        <f t="shared" si="4"/>
        <v>144.16270425036367</v>
      </c>
      <c r="D71" s="10" t="s">
        <v>53</v>
      </c>
      <c r="E71" s="5"/>
      <c r="F71" s="6"/>
    </row>
    <row r="72" spans="2:8" s="7" customFormat="1">
      <c r="B72" s="11">
        <v>-18</v>
      </c>
      <c r="C72" s="9">
        <f t="shared" si="4"/>
        <v>152.73506473629422</v>
      </c>
      <c r="D72" s="10" t="s">
        <v>54</v>
      </c>
      <c r="E72" s="5"/>
      <c r="F72" s="6"/>
    </row>
    <row r="73" spans="2:8" s="7" customFormat="1">
      <c r="B73" s="11">
        <v>-17</v>
      </c>
      <c r="C73" s="9">
        <f t="shared" si="4"/>
        <v>161.81716430268159</v>
      </c>
      <c r="D73" s="10" t="s">
        <v>71</v>
      </c>
      <c r="E73" s="5"/>
      <c r="F73" s="6"/>
    </row>
    <row r="74" spans="2:8" s="7" customFormat="1">
      <c r="B74" s="11">
        <v>-16</v>
      </c>
      <c r="C74" s="9">
        <f t="shared" si="4"/>
        <v>171.43931361256551</v>
      </c>
      <c r="D74" s="10" t="s">
        <v>55</v>
      </c>
      <c r="E74" s="5"/>
      <c r="F74" s="6"/>
    </row>
    <row r="75" spans="2:8" s="7" customFormat="1">
      <c r="B75" s="11">
        <v>-15</v>
      </c>
      <c r="C75" s="9">
        <f t="shared" si="4"/>
        <v>181.6336256948023</v>
      </c>
      <c r="D75" s="10" t="s">
        <v>56</v>
      </c>
      <c r="E75" s="5"/>
      <c r="F75" s="6"/>
    </row>
    <row r="76" spans="2:8" s="7" customFormat="1">
      <c r="B76" s="11">
        <v>-14</v>
      </c>
      <c r="C76" s="9">
        <f t="shared" si="4"/>
        <v>192.43412311831324</v>
      </c>
      <c r="D76" s="10" t="s">
        <v>57</v>
      </c>
      <c r="E76" s="5"/>
      <c r="F76" s="6"/>
    </row>
    <row r="77" spans="2:8" s="7" customFormat="1">
      <c r="B77" s="11">
        <v>-13</v>
      </c>
      <c r="C77" s="9">
        <f t="shared" si="4"/>
        <v>203.87685153924579</v>
      </c>
      <c r="D77" s="10" t="s">
        <v>58</v>
      </c>
      <c r="E77" s="5"/>
      <c r="F77" s="1"/>
      <c r="G77"/>
      <c r="H77"/>
    </row>
    <row r="78" spans="2:8" s="7" customFormat="1">
      <c r="B78" s="11">
        <v>-12</v>
      </c>
      <c r="C78" s="9">
        <f t="shared" si="4"/>
        <v>216</v>
      </c>
      <c r="D78" s="10" t="s">
        <v>48</v>
      </c>
      <c r="E78" s="5"/>
      <c r="F78" s="1"/>
      <c r="G78"/>
      <c r="H78"/>
    </row>
    <row r="79" spans="2:8">
      <c r="B79" s="11">
        <v>-11</v>
      </c>
      <c r="C79" s="9">
        <f t="shared" si="4"/>
        <v>228.84402838160773</v>
      </c>
      <c r="D79" s="10" t="s">
        <v>49</v>
      </c>
    </row>
    <row r="80" spans="2:8">
      <c r="B80" s="11">
        <v>-10</v>
      </c>
      <c r="C80" s="9">
        <f t="shared" si="4"/>
        <v>242.45180243482451</v>
      </c>
      <c r="D80" s="10" t="s">
        <v>50</v>
      </c>
    </row>
    <row r="81" spans="2:4">
      <c r="B81" s="11">
        <v>-9</v>
      </c>
      <c r="C81" s="9">
        <f t="shared" si="4"/>
        <v>256.86873684058776</v>
      </c>
      <c r="D81" s="10" t="s">
        <v>67</v>
      </c>
    </row>
    <row r="82" spans="2:4">
      <c r="B82" s="11">
        <v>-8</v>
      </c>
      <c r="C82" s="9">
        <f t="shared" si="4"/>
        <v>272.14294677729254</v>
      </c>
      <c r="D82" s="10" t="s">
        <v>66</v>
      </c>
    </row>
    <row r="83" spans="2:4">
      <c r="B83" s="11">
        <v>-7</v>
      </c>
      <c r="C83" s="9">
        <f t="shared" si="4"/>
        <v>288.32540850072735</v>
      </c>
      <c r="D83" s="10" t="s">
        <v>65</v>
      </c>
    </row>
    <row r="84" spans="2:4">
      <c r="B84" s="11">
        <v>-6</v>
      </c>
      <c r="C84" s="9">
        <f t="shared" si="4"/>
        <v>305.4701294725885</v>
      </c>
      <c r="D84" s="10" t="s">
        <v>64</v>
      </c>
    </row>
    <row r="85" spans="2:4">
      <c r="B85" s="11">
        <v>-5</v>
      </c>
      <c r="C85" s="9">
        <f t="shared" si="4"/>
        <v>323.63432860536318</v>
      </c>
      <c r="D85" s="10" t="s">
        <v>72</v>
      </c>
    </row>
    <row r="86" spans="2:4">
      <c r="B86" s="11">
        <v>-4</v>
      </c>
      <c r="C86" s="9">
        <f t="shared" si="4"/>
        <v>342.87862722513108</v>
      </c>
      <c r="D86" s="10" t="s">
        <v>63</v>
      </c>
    </row>
    <row r="87" spans="2:4">
      <c r="B87" s="11">
        <v>-3</v>
      </c>
      <c r="C87" s="9">
        <f t="shared" si="4"/>
        <v>363.26725138960461</v>
      </c>
      <c r="D87" s="10" t="s">
        <v>62</v>
      </c>
    </row>
    <row r="88" spans="2:4">
      <c r="B88" s="11">
        <v>-2</v>
      </c>
      <c r="C88" s="9">
        <f t="shared" si="4"/>
        <v>384.86824623662659</v>
      </c>
      <c r="D88" s="10" t="s">
        <v>61</v>
      </c>
    </row>
    <row r="89" spans="2:4" ht="15.75" thickBot="1">
      <c r="B89" s="13">
        <v>-1</v>
      </c>
      <c r="C89" s="14">
        <f t="shared" si="4"/>
        <v>407.75370307849158</v>
      </c>
      <c r="D89" s="15" t="s">
        <v>60</v>
      </c>
    </row>
    <row r="90" spans="2:4" ht="15.75" thickBot="1">
      <c r="B90" s="18">
        <v>0</v>
      </c>
      <c r="C90" s="19">
        <f t="shared" si="4"/>
        <v>432</v>
      </c>
      <c r="D90" s="20" t="s">
        <v>59</v>
      </c>
    </row>
    <row r="91" spans="2:4">
      <c r="B91" s="16">
        <v>1</v>
      </c>
      <c r="C91" s="17">
        <f t="shared" si="4"/>
        <v>457.68805676321557</v>
      </c>
      <c r="D91" s="16" t="s">
        <v>73</v>
      </c>
    </row>
    <row r="92" spans="2:4">
      <c r="B92" s="11">
        <v>2</v>
      </c>
      <c r="C92" s="9">
        <f t="shared" si="4"/>
        <v>484.90360486964914</v>
      </c>
      <c r="D92" s="11" t="s">
        <v>74</v>
      </c>
    </row>
    <row r="93" spans="2:4">
      <c r="B93" s="11">
        <v>3</v>
      </c>
      <c r="C93" s="9">
        <f t="shared" si="4"/>
        <v>513.73747368117563</v>
      </c>
      <c r="D93" s="11" t="s">
        <v>75</v>
      </c>
    </row>
    <row r="94" spans="2:4">
      <c r="B94" s="11">
        <v>4</v>
      </c>
      <c r="C94" s="9">
        <f t="shared" si="4"/>
        <v>544.28589355458519</v>
      </c>
      <c r="D94" s="11" t="s">
        <v>76</v>
      </c>
    </row>
    <row r="95" spans="2:4">
      <c r="B95" s="11">
        <v>5</v>
      </c>
      <c r="C95" s="9">
        <f t="shared" si="4"/>
        <v>576.65081700145481</v>
      </c>
      <c r="D95" s="11" t="s">
        <v>77</v>
      </c>
    </row>
    <row r="96" spans="2:4">
      <c r="B96" s="11">
        <v>6</v>
      </c>
      <c r="C96" s="9">
        <f t="shared" si="4"/>
        <v>610.94025894517711</v>
      </c>
      <c r="D96" s="11" t="s">
        <v>78</v>
      </c>
    </row>
    <row r="97" spans="2:4">
      <c r="B97" s="11">
        <v>7</v>
      </c>
      <c r="C97" s="9">
        <f t="shared" ref="C97:C128" si="5">$G$31*$G$32^B97</f>
        <v>647.26865721072647</v>
      </c>
      <c r="D97" s="11" t="s">
        <v>79</v>
      </c>
    </row>
    <row r="98" spans="2:4">
      <c r="B98" s="11">
        <v>8</v>
      </c>
      <c r="C98" s="9">
        <f t="shared" si="5"/>
        <v>685.75725445026217</v>
      </c>
      <c r="D98" s="11" t="s">
        <v>80</v>
      </c>
    </row>
    <row r="99" spans="2:4">
      <c r="B99" s="11">
        <v>9</v>
      </c>
      <c r="C99" s="9">
        <f t="shared" si="5"/>
        <v>726.53450277920945</v>
      </c>
      <c r="D99" s="11" t="s">
        <v>81</v>
      </c>
    </row>
    <row r="100" spans="2:4">
      <c r="B100" s="11">
        <v>10</v>
      </c>
      <c r="C100" s="9">
        <f t="shared" si="5"/>
        <v>769.73649247325318</v>
      </c>
      <c r="D100" s="11" t="s">
        <v>82</v>
      </c>
    </row>
    <row r="101" spans="2:4">
      <c r="B101" s="11">
        <v>11</v>
      </c>
      <c r="C101" s="9">
        <f t="shared" si="5"/>
        <v>815.50740615698339</v>
      </c>
      <c r="D101" s="11" t="s">
        <v>83</v>
      </c>
    </row>
    <row r="102" spans="2:4">
      <c r="B102" s="11">
        <v>12</v>
      </c>
      <c r="C102" s="9">
        <f t="shared" si="5"/>
        <v>864</v>
      </c>
      <c r="D102" s="11" t="s">
        <v>84</v>
      </c>
    </row>
    <row r="103" spans="2:4">
      <c r="B103" s="11">
        <v>13</v>
      </c>
      <c r="C103" s="9">
        <f t="shared" si="5"/>
        <v>915.37611352643114</v>
      </c>
      <c r="D103" s="11" t="s">
        <v>85</v>
      </c>
    </row>
    <row r="104" spans="2:4">
      <c r="B104" s="11">
        <v>14</v>
      </c>
      <c r="C104" s="9">
        <f t="shared" si="5"/>
        <v>969.80720973929851</v>
      </c>
      <c r="D104" s="11" t="s">
        <v>86</v>
      </c>
    </row>
    <row r="105" spans="2:4">
      <c r="B105" s="11">
        <v>15</v>
      </c>
      <c r="C105" s="9">
        <f t="shared" si="5"/>
        <v>1027.4749473623513</v>
      </c>
      <c r="D105" s="11" t="s">
        <v>87</v>
      </c>
    </row>
    <row r="106" spans="2:4">
      <c r="B106" s="11">
        <v>16</v>
      </c>
      <c r="C106" s="9">
        <f t="shared" si="5"/>
        <v>1088.5717871091706</v>
      </c>
      <c r="D106" s="11" t="s">
        <v>89</v>
      </c>
    </row>
    <row r="107" spans="2:4">
      <c r="B107" s="11">
        <v>17</v>
      </c>
      <c r="C107" s="9">
        <f t="shared" si="5"/>
        <v>1153.3016340029099</v>
      </c>
      <c r="D107" s="11" t="s">
        <v>90</v>
      </c>
    </row>
    <row r="108" spans="2:4">
      <c r="B108" s="11">
        <v>18</v>
      </c>
      <c r="C108" s="9">
        <f t="shared" si="5"/>
        <v>1221.8805178903544</v>
      </c>
      <c r="D108" s="11" t="s">
        <v>91</v>
      </c>
    </row>
    <row r="109" spans="2:4">
      <c r="B109" s="11">
        <v>19</v>
      </c>
      <c r="C109" s="9">
        <f t="shared" si="5"/>
        <v>1294.5373144214532</v>
      </c>
      <c r="D109" s="11" t="s">
        <v>92</v>
      </c>
    </row>
    <row r="110" spans="2:4">
      <c r="B110" s="11">
        <v>20</v>
      </c>
      <c r="C110" s="9">
        <f t="shared" si="5"/>
        <v>1371.5145089005246</v>
      </c>
      <c r="D110" s="11" t="s">
        <v>95</v>
      </c>
    </row>
    <row r="111" spans="2:4">
      <c r="B111" s="11">
        <v>21</v>
      </c>
      <c r="C111" s="9">
        <f t="shared" si="5"/>
        <v>1453.0690055584191</v>
      </c>
      <c r="D111" s="11" t="s">
        <v>93</v>
      </c>
    </row>
    <row r="112" spans="2:4">
      <c r="B112" s="11">
        <v>22</v>
      </c>
      <c r="C112" s="9">
        <f t="shared" si="5"/>
        <v>1539.4729849465066</v>
      </c>
      <c r="D112" s="11" t="s">
        <v>94</v>
      </c>
    </row>
    <row r="113" spans="2:4">
      <c r="B113" s="11">
        <v>23</v>
      </c>
      <c r="C113" s="9">
        <f t="shared" si="5"/>
        <v>1631.014812313967</v>
      </c>
      <c r="D113" s="11" t="s">
        <v>96</v>
      </c>
    </row>
    <row r="114" spans="2:4">
      <c r="B114" s="11">
        <v>24</v>
      </c>
      <c r="C114" s="9">
        <f t="shared" si="5"/>
        <v>1728.0000000000005</v>
      </c>
      <c r="D114" s="11" t="s">
        <v>97</v>
      </c>
    </row>
    <row r="115" spans="2:4">
      <c r="B115" s="11">
        <v>25</v>
      </c>
      <c r="C115" s="9">
        <f t="shared" si="5"/>
        <v>1830.7522270528627</v>
      </c>
      <c r="D115" s="11" t="s">
        <v>98</v>
      </c>
    </row>
    <row r="116" spans="2:4">
      <c r="B116" s="11">
        <v>26</v>
      </c>
      <c r="C116" s="9">
        <f t="shared" si="5"/>
        <v>1939.614419478597</v>
      </c>
      <c r="D116" s="11" t="s">
        <v>99</v>
      </c>
    </row>
    <row r="117" spans="2:4">
      <c r="B117" s="11">
        <v>27</v>
      </c>
      <c r="C117" s="9">
        <f t="shared" si="5"/>
        <v>2054.949894724703</v>
      </c>
      <c r="D117" s="11" t="s">
        <v>88</v>
      </c>
    </row>
    <row r="118" spans="2:4">
      <c r="B118" s="11">
        <v>28</v>
      </c>
      <c r="C118" s="9">
        <f t="shared" si="5"/>
        <v>2177.1435742183412</v>
      </c>
      <c r="D118" s="11" t="s">
        <v>100</v>
      </c>
    </row>
    <row r="119" spans="2:4">
      <c r="B119" s="11">
        <v>29</v>
      </c>
      <c r="C119" s="9">
        <f t="shared" si="5"/>
        <v>2306.6032680058197</v>
      </c>
      <c r="D119" s="11" t="s">
        <v>101</v>
      </c>
    </row>
    <row r="120" spans="2:4">
      <c r="B120" s="11">
        <v>30</v>
      </c>
      <c r="C120" s="9">
        <f t="shared" si="5"/>
        <v>2443.7610357807093</v>
      </c>
      <c r="D120" s="11" t="s">
        <v>102</v>
      </c>
    </row>
    <row r="121" spans="2:4">
      <c r="B121" s="11">
        <v>31</v>
      </c>
      <c r="C121" s="9">
        <f t="shared" si="5"/>
        <v>2589.0746288429063</v>
      </c>
      <c r="D121" s="11" t="s">
        <v>103</v>
      </c>
    </row>
    <row r="122" spans="2:4">
      <c r="B122" s="11">
        <v>32</v>
      </c>
      <c r="C122" s="9">
        <f t="shared" si="5"/>
        <v>2743.0290178010496</v>
      </c>
      <c r="D122" s="11" t="s">
        <v>104</v>
      </c>
    </row>
    <row r="123" spans="2:4">
      <c r="B123" s="11">
        <v>33</v>
      </c>
      <c r="C123" s="9">
        <f t="shared" si="5"/>
        <v>2906.1380111168382</v>
      </c>
      <c r="D123" s="11" t="s">
        <v>105</v>
      </c>
    </row>
    <row r="124" spans="2:4">
      <c r="B124" s="11">
        <v>34</v>
      </c>
      <c r="C124" s="9">
        <f t="shared" si="5"/>
        <v>3078.9459698930136</v>
      </c>
      <c r="D124" s="11" t="s">
        <v>106</v>
      </c>
    </row>
    <row r="125" spans="2:4">
      <c r="B125" s="11">
        <v>35</v>
      </c>
      <c r="C125" s="9">
        <f t="shared" si="5"/>
        <v>3262.0296246279345</v>
      </c>
      <c r="D125" s="11" t="s">
        <v>107</v>
      </c>
    </row>
    <row r="126" spans="2:4">
      <c r="B126" s="11">
        <v>36</v>
      </c>
      <c r="C126" s="9">
        <f t="shared" si="5"/>
        <v>3456.0000000000014</v>
      </c>
      <c r="D126" s="11" t="s">
        <v>108</v>
      </c>
    </row>
    <row r="127" spans="2:4">
      <c r="B127" s="11">
        <v>37</v>
      </c>
      <c r="C127" s="9">
        <f t="shared" si="5"/>
        <v>3661.5044541057255</v>
      </c>
      <c r="D127" s="11" t="s">
        <v>109</v>
      </c>
    </row>
    <row r="128" spans="2:4">
      <c r="B128" s="11">
        <v>38</v>
      </c>
      <c r="C128" s="9">
        <f t="shared" si="5"/>
        <v>3879.2288389571945</v>
      </c>
      <c r="D128" s="11" t="s">
        <v>110</v>
      </c>
    </row>
    <row r="129" spans="2:4">
      <c r="B129" s="11">
        <v>39</v>
      </c>
      <c r="C129" s="9">
        <f t="shared" ref="C129:C156" si="6">$G$31*$G$32^B129</f>
        <v>4109.8997894494059</v>
      </c>
      <c r="D129" s="11" t="s">
        <v>111</v>
      </c>
    </row>
    <row r="130" spans="2:4">
      <c r="B130" s="11">
        <v>40</v>
      </c>
      <c r="C130" s="9">
        <f t="shared" si="6"/>
        <v>4354.2871484366833</v>
      </c>
      <c r="D130" s="11" t="s">
        <v>112</v>
      </c>
    </row>
    <row r="131" spans="2:4">
      <c r="B131" s="11">
        <v>41</v>
      </c>
      <c r="C131" s="9">
        <f t="shared" si="6"/>
        <v>4613.2065360116412</v>
      </c>
      <c r="D131" s="11" t="s">
        <v>113</v>
      </c>
    </row>
    <row r="132" spans="2:4">
      <c r="B132" s="11">
        <v>42</v>
      </c>
      <c r="C132" s="9">
        <f t="shared" si="6"/>
        <v>4887.5220715614187</v>
      </c>
      <c r="D132" s="11" t="s">
        <v>114</v>
      </c>
    </row>
    <row r="133" spans="2:4">
      <c r="B133" s="11">
        <v>43</v>
      </c>
      <c r="C133" s="9">
        <f t="shared" si="6"/>
        <v>5178.1492576858145</v>
      </c>
      <c r="D133" s="11" t="s">
        <v>115</v>
      </c>
    </row>
    <row r="134" spans="2:4">
      <c r="B134" s="11">
        <v>44</v>
      </c>
      <c r="C134" s="9">
        <f t="shared" si="6"/>
        <v>5486.0580356020992</v>
      </c>
      <c r="D134" s="11" t="s">
        <v>116</v>
      </c>
    </row>
    <row r="135" spans="2:4">
      <c r="B135" s="11">
        <v>45</v>
      </c>
      <c r="C135" s="9">
        <f t="shared" si="6"/>
        <v>5812.2760222336765</v>
      </c>
      <c r="D135" s="11" t="s">
        <v>117</v>
      </c>
    </row>
    <row r="136" spans="2:4">
      <c r="B136" s="11">
        <v>46</v>
      </c>
      <c r="C136" s="9">
        <f t="shared" si="6"/>
        <v>6157.8919397860291</v>
      </c>
      <c r="D136" s="11" t="s">
        <v>118</v>
      </c>
    </row>
    <row r="137" spans="2:4">
      <c r="B137" s="11">
        <v>47</v>
      </c>
      <c r="C137" s="9">
        <f t="shared" si="6"/>
        <v>6524.059249255869</v>
      </c>
      <c r="D137" s="11" t="s">
        <v>119</v>
      </c>
    </row>
    <row r="138" spans="2:4">
      <c r="B138" s="11">
        <v>48</v>
      </c>
      <c r="C138" s="9">
        <f t="shared" si="6"/>
        <v>6912.0000000000027</v>
      </c>
      <c r="D138" s="11" t="s">
        <v>120</v>
      </c>
    </row>
    <row r="139" spans="2:4">
      <c r="B139" s="11">
        <v>49</v>
      </c>
      <c r="C139" s="9">
        <f t="shared" si="6"/>
        <v>7323.0089082114519</v>
      </c>
      <c r="D139" s="11" t="s">
        <v>121</v>
      </c>
    </row>
    <row r="140" spans="2:4">
      <c r="B140" s="11">
        <v>50</v>
      </c>
      <c r="C140" s="9">
        <f t="shared" si="6"/>
        <v>7758.4576779143908</v>
      </c>
      <c r="D140" s="11" t="s">
        <v>122</v>
      </c>
    </row>
    <row r="141" spans="2:4">
      <c r="B141" s="11">
        <v>51</v>
      </c>
      <c r="C141" s="9">
        <f t="shared" si="6"/>
        <v>8219.7995788988137</v>
      </c>
      <c r="D141" s="11" t="s">
        <v>111</v>
      </c>
    </row>
    <row r="142" spans="2:4">
      <c r="B142" s="11">
        <v>52</v>
      </c>
      <c r="C142" s="9">
        <f t="shared" si="6"/>
        <v>8708.5742968733684</v>
      </c>
      <c r="D142" s="11" t="s">
        <v>112</v>
      </c>
    </row>
    <row r="143" spans="2:4">
      <c r="B143" s="11">
        <v>53</v>
      </c>
      <c r="C143" s="9">
        <f t="shared" si="6"/>
        <v>9226.4130720232824</v>
      </c>
      <c r="D143" s="11" t="s">
        <v>113</v>
      </c>
    </row>
    <row r="144" spans="2:4">
      <c r="B144" s="11">
        <v>54</v>
      </c>
      <c r="C144" s="9">
        <f t="shared" si="6"/>
        <v>9775.0441431228392</v>
      </c>
      <c r="D144" s="11" t="s">
        <v>114</v>
      </c>
    </row>
    <row r="145" spans="2:4">
      <c r="B145" s="11">
        <v>55</v>
      </c>
      <c r="C145" s="9">
        <f t="shared" si="6"/>
        <v>10356.298515371631</v>
      </c>
      <c r="D145" s="11" t="s">
        <v>115</v>
      </c>
    </row>
    <row r="146" spans="2:4">
      <c r="B146" s="11">
        <v>56</v>
      </c>
      <c r="C146" s="9">
        <f t="shared" si="6"/>
        <v>10972.116071204202</v>
      </c>
      <c r="D146" s="11" t="s">
        <v>116</v>
      </c>
    </row>
    <row r="147" spans="2:4">
      <c r="B147" s="11">
        <v>57</v>
      </c>
      <c r="C147" s="9">
        <f t="shared" si="6"/>
        <v>11624.552044467357</v>
      </c>
      <c r="D147" s="11" t="s">
        <v>117</v>
      </c>
    </row>
    <row r="148" spans="2:4">
      <c r="B148" s="11">
        <v>58</v>
      </c>
      <c r="C148" s="9">
        <f t="shared" si="6"/>
        <v>12315.783879572058</v>
      </c>
      <c r="D148" s="11" t="s">
        <v>118</v>
      </c>
    </row>
    <row r="149" spans="2:4">
      <c r="B149" s="11">
        <v>59</v>
      </c>
      <c r="C149" s="9">
        <f t="shared" si="6"/>
        <v>13048.118498511742</v>
      </c>
      <c r="D149" s="11" t="s">
        <v>119</v>
      </c>
    </row>
    <row r="150" spans="2:4">
      <c r="B150" s="11">
        <v>60</v>
      </c>
      <c r="C150" s="9">
        <f t="shared" si="6"/>
        <v>13824.000000000005</v>
      </c>
      <c r="D150" s="11" t="s">
        <v>120</v>
      </c>
    </row>
    <row r="151" spans="2:4">
      <c r="B151" s="11">
        <v>61</v>
      </c>
      <c r="C151" s="9">
        <f t="shared" si="6"/>
        <v>14646.017816422904</v>
      </c>
      <c r="D151" s="10" t="s">
        <v>19</v>
      </c>
    </row>
    <row r="152" spans="2:4">
      <c r="B152" s="11">
        <v>62</v>
      </c>
      <c r="C152" s="9">
        <f t="shared" si="6"/>
        <v>15516.915355828785</v>
      </c>
      <c r="D152" s="11" t="s">
        <v>122</v>
      </c>
    </row>
    <row r="153" spans="2:4">
      <c r="B153" s="11">
        <v>63</v>
      </c>
      <c r="C153" s="9">
        <f t="shared" si="6"/>
        <v>16439.599157797627</v>
      </c>
      <c r="D153" s="11" t="s">
        <v>111</v>
      </c>
    </row>
    <row r="154" spans="2:4">
      <c r="B154" s="11">
        <v>64</v>
      </c>
      <c r="C154" s="9">
        <f t="shared" si="6"/>
        <v>17417.148593746741</v>
      </c>
      <c r="D154" s="11" t="s">
        <v>112</v>
      </c>
    </row>
    <row r="155" spans="2:4">
      <c r="B155" s="11">
        <v>65</v>
      </c>
      <c r="C155" s="9">
        <f t="shared" si="6"/>
        <v>18452.826144046572</v>
      </c>
      <c r="D155" s="11" t="s">
        <v>113</v>
      </c>
    </row>
    <row r="156" spans="2:4">
      <c r="B156" s="11">
        <v>66</v>
      </c>
      <c r="C156" s="9">
        <f t="shared" si="6"/>
        <v>19550.088286245678</v>
      </c>
      <c r="D156" s="11" t="s">
        <v>114</v>
      </c>
    </row>
  </sheetData>
  <mergeCells count="12">
    <mergeCell ref="B2:O2"/>
    <mergeCell ref="K5:K6"/>
    <mergeCell ref="L5:L6"/>
    <mergeCell ref="M5:M6"/>
    <mergeCell ref="N5:N6"/>
    <mergeCell ref="G11:O11"/>
    <mergeCell ref="O5:O6"/>
    <mergeCell ref="B11:D11"/>
    <mergeCell ref="E11:F11"/>
    <mergeCell ref="B31:D31"/>
    <mergeCell ref="I5:I6"/>
    <mergeCell ref="J5:J6"/>
  </mergeCells>
  <hyperlinks>
    <hyperlink ref="F31" r:id="rId1"/>
    <hyperlink ref="I31" r:id="rId2"/>
    <hyperlink ref="D5" r:id="rId3"/>
    <hyperlink ref="D9" r:id="rId4"/>
    <hyperlink ref="D7" r:id="rId5"/>
    <hyperlink ref="D8" r:id="rId6"/>
  </hyperlinks>
  <printOptions headings="1"/>
  <pageMargins left="0.7" right="0.7" top="0.75" bottom="0.75" header="0.3" footer="0.3"/>
  <pageSetup scale="81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Normal</vt:lpstr>
      <vt:lpstr>NoteTable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cp:lastPrinted>2017-01-19T15:06:59Z</cp:lastPrinted>
  <dcterms:created xsi:type="dcterms:W3CDTF">2015-11-28T19:44:11Z</dcterms:created>
  <dcterms:modified xsi:type="dcterms:W3CDTF">2017-01-19T18:08:08Z</dcterms:modified>
</cp:coreProperties>
</file>